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2" i="1"/>
  <c r="G11"/>
  <c r="F7"/>
  <c r="F12"/>
  <c r="F22"/>
  <c r="I11"/>
  <c r="I5"/>
  <c r="I10"/>
  <c r="I9"/>
  <c r="V15"/>
  <c r="V16"/>
  <c r="V17"/>
  <c r="V18"/>
  <c r="V19"/>
  <c r="V20"/>
  <c r="V14"/>
  <c r="Q15"/>
  <c r="R15" s="1"/>
  <c r="Q16"/>
  <c r="R16" s="1"/>
  <c r="Q17"/>
  <c r="R17" s="1"/>
  <c r="Q18"/>
  <c r="R18" s="1"/>
  <c r="Q19"/>
  <c r="R19" s="1"/>
  <c r="Q20"/>
  <c r="R20" s="1"/>
  <c r="R14"/>
  <c r="O15"/>
  <c r="P15" s="1"/>
  <c r="O16"/>
  <c r="P16"/>
  <c r="O17"/>
  <c r="P17" s="1"/>
  <c r="O18"/>
  <c r="P18"/>
  <c r="O19"/>
  <c r="P19" s="1"/>
  <c r="O20"/>
  <c r="P20"/>
  <c r="P14"/>
  <c r="Q14" s="1"/>
  <c r="O14"/>
  <c r="K15"/>
  <c r="L15" s="1"/>
  <c r="M15" s="1"/>
  <c r="K16"/>
  <c r="L16"/>
  <c r="M16" s="1"/>
  <c r="K17"/>
  <c r="L17" s="1"/>
  <c r="M17" s="1"/>
  <c r="K18"/>
  <c r="L18"/>
  <c r="M18" s="1"/>
  <c r="K19"/>
  <c r="L19" s="1"/>
  <c r="M19" s="1"/>
  <c r="K20"/>
  <c r="L20"/>
  <c r="M20" s="1"/>
  <c r="L14"/>
  <c r="M14" s="1"/>
  <c r="K21"/>
  <c r="K14"/>
  <c r="D21"/>
  <c r="D20"/>
  <c r="F16"/>
  <c r="F17"/>
  <c r="F18"/>
  <c r="F19"/>
  <c r="F20"/>
  <c r="F15"/>
  <c r="F14"/>
  <c r="V10" l="1"/>
  <c r="V11"/>
  <c r="V9"/>
  <c r="V5"/>
  <c r="J12"/>
  <c r="K12"/>
  <c r="L12"/>
  <c r="M12"/>
  <c r="N12"/>
  <c r="O12"/>
  <c r="P12"/>
  <c r="Q12"/>
  <c r="R12"/>
  <c r="S12"/>
  <c r="T12"/>
  <c r="U12"/>
  <c r="V6"/>
  <c r="I6" s="1"/>
  <c r="G24"/>
  <c r="G21"/>
  <c r="G20"/>
  <c r="G19"/>
  <c r="G18"/>
  <c r="G17"/>
  <c r="G16"/>
  <c r="G15"/>
  <c r="D24"/>
  <c r="D25" s="1"/>
  <c r="D12"/>
  <c r="D19"/>
  <c r="D18"/>
  <c r="D17"/>
  <c r="D16"/>
  <c r="D15"/>
  <c r="G14"/>
  <c r="D14"/>
  <c r="D11"/>
  <c r="G10"/>
  <c r="D10"/>
  <c r="G9"/>
  <c r="D9"/>
  <c r="C7"/>
  <c r="C26" s="1"/>
  <c r="F25"/>
  <c r="F26" s="1"/>
  <c r="G25"/>
  <c r="I25"/>
  <c r="J25"/>
  <c r="K25"/>
  <c r="L25"/>
  <c r="M25"/>
  <c r="N25"/>
  <c r="O25"/>
  <c r="P25"/>
  <c r="Q25"/>
  <c r="R25"/>
  <c r="S25"/>
  <c r="T25"/>
  <c r="U25"/>
  <c r="V25"/>
  <c r="C25"/>
  <c r="J22"/>
  <c r="K22"/>
  <c r="L22"/>
  <c r="M22"/>
  <c r="N22"/>
  <c r="O22"/>
  <c r="P22"/>
  <c r="Q22"/>
  <c r="R22"/>
  <c r="S22"/>
  <c r="T22"/>
  <c r="U22"/>
  <c r="V22"/>
  <c r="C22"/>
  <c r="J7"/>
  <c r="K7"/>
  <c r="L7"/>
  <c r="M7"/>
  <c r="N7"/>
  <c r="O7"/>
  <c r="P7"/>
  <c r="Q7"/>
  <c r="R7"/>
  <c r="S7"/>
  <c r="T7"/>
  <c r="U7"/>
  <c r="C12"/>
  <c r="H24" l="1"/>
  <c r="H25" s="1"/>
  <c r="H21"/>
  <c r="H19"/>
  <c r="H17"/>
  <c r="H15"/>
  <c r="E20"/>
  <c r="E18"/>
  <c r="E16"/>
  <c r="E11"/>
  <c r="H10"/>
  <c r="E10"/>
  <c r="H9"/>
  <c r="E9"/>
  <c r="E12" s="1"/>
  <c r="H6"/>
  <c r="E6"/>
  <c r="H5"/>
  <c r="H7" s="1"/>
  <c r="E5"/>
  <c r="H20"/>
  <c r="H18"/>
  <c r="H16"/>
  <c r="E24"/>
  <c r="E25" s="1"/>
  <c r="E21"/>
  <c r="E19"/>
  <c r="E17"/>
  <c r="E15"/>
  <c r="H14"/>
  <c r="E14"/>
  <c r="H11"/>
  <c r="G5"/>
  <c r="D6"/>
  <c r="G6"/>
  <c r="D5"/>
  <c r="V7"/>
  <c r="V26" s="1"/>
  <c r="V12"/>
  <c r="D22"/>
  <c r="D7"/>
  <c r="G7" l="1"/>
  <c r="E7"/>
  <c r="E22"/>
  <c r="E26" s="1"/>
  <c r="H22"/>
  <c r="H12"/>
</calcChain>
</file>

<file path=xl/sharedStrings.xml><?xml version="1.0" encoding="utf-8"?>
<sst xmlns="http://schemas.openxmlformats.org/spreadsheetml/2006/main" count="51" uniqueCount="38">
  <si>
    <t>Nr. Cr.</t>
  </si>
  <si>
    <t>Creditor</t>
  </si>
  <si>
    <t>Creanta ramasa definitiva(lei)</t>
  </si>
  <si>
    <t>% din grupa</t>
  </si>
  <si>
    <t>Creanta propusa  a se plati</t>
  </si>
  <si>
    <t>% din total propus</t>
  </si>
  <si>
    <t>% acoperire creanta</t>
  </si>
  <si>
    <t>Anul 1</t>
  </si>
  <si>
    <t>Aul 3</t>
  </si>
  <si>
    <t>AnuL 2</t>
  </si>
  <si>
    <t>Trim 1</t>
  </si>
  <si>
    <t>Trim 2</t>
  </si>
  <si>
    <t>Trim 3</t>
  </si>
  <si>
    <t>Trim 4</t>
  </si>
  <si>
    <t>Total ani (1+2+3)</t>
  </si>
  <si>
    <t xml:space="preserve">I. CREANTELE CREDITORILOR BENFICIARI AI UNEI CLAUZE DE PREFERINTA, CUPRINZAND TOT CAPITALUL, DOBANZILE, MAJORARILE SI PENALITATILE DE ORICE FEL, INCLUSIV CHELTUIELILE PRECUM SI CELE CORESPUNZATOARE ART.105 alin.3, si art. 123alin.11 lit.a ( ART. 159 alin.1, pct.3)
</t>
  </si>
  <si>
    <t xml:space="preserve">AGENTIA NATIONALA DE ADMINISTRARE FISCALA -
ADMINISTRATIA JUDETEANA A FINANTELOR PUBLICE DAMBOVITA
</t>
  </si>
  <si>
    <t>OTP BANK ROMANIA SA</t>
  </si>
  <si>
    <t>TOTAL GRUPA</t>
  </si>
  <si>
    <t>II.CREANTE BUGETARE  -  (art.161, pct.5 din Legea nr.85/2014)</t>
  </si>
  <si>
    <t xml:space="preserve">AGENTIA PENTRU FINANTAREA INVESTITIILOR RURALE </t>
  </si>
  <si>
    <t>Unitatea Administrativ-Teritoriala CONTESTI</t>
  </si>
  <si>
    <t>III. CREANTE  REPREZENTAND CREDITE BANCARE, CU CHELTUIELILE SI DOBANZILE AFERENTE, CELE REZULTATE DIN LIVRARI DE PRODUSE, PRESTARI DE SERVICII SAU ALTE LUCRARI, DIN CHIRII, CREANTELE CORESPUNZATOARE ART. 123 ALIN.11 LIT.b, INCLUSIV OBLIGATIUNILE  - (art.161, pct. 8 din Legea nr.85/2014)</t>
  </si>
  <si>
    <t>BANCA TRANSILVANIA SA</t>
  </si>
  <si>
    <t>BIOL ENERGY SRL prin lichidator judiciar EXPERT INSOLVENTA SPRL Filiala Bucuresti</t>
  </si>
  <si>
    <t xml:space="preserve">ELECTRICA FURNIZARE SA </t>
  </si>
  <si>
    <t xml:space="preserve"> ELECTRICOM SA</t>
  </si>
  <si>
    <t xml:space="preserve">PIC PROIECTARE INSTALATII SI CONSTRUCTII SRL </t>
  </si>
  <si>
    <t>PIRVU DRAGOS – IONUT</t>
  </si>
  <si>
    <t xml:space="preserve">BIO FUNGHI Termelo es Kereskedelmi Kft. 
Cu sediul procesual ales la Av. Silye Attila
</t>
  </si>
  <si>
    <t>ELTON IMPORT EXPORT SRL Cu sediul procesual ales la SCPA MURAR si ASOCIATII</t>
  </si>
  <si>
    <t>IV.   CREANŢELE NĂSCUTE ÎN PATRIMONIUL TERŢILOR DOBÂNDITORI DE REACREDINŢĂ AI BUNURILOR DEBITORULUI ÎN TEMEIUL ART. 120 ALIN. (2), CELE CUVENITE SUBDOBÂNDITORILOR DE REA-CREDINŢĂ ÎN CONDIŢIILE ART. 121 ALIN. (1), PRECUM ŞI CREDITELE ACORDATE PERSOANEI JURIDICE DEBITOARE DE CĂTRE UN ASOCIAT SAU ACŢIONAR DEŢINÂND CEL PUŢIN 10% DIN CAPITALUL SOCIAL, RESPECTIV DIN DREPTURILE DE VOT ÎN ADUNAREA GENERALĂ A ASOCIAŢILOR ORI, DUPĂ CAZ, DE CĂTRE UN MEMBRU AL GRUPULUI DE INTERES ECONOMIC( art. 161 pct.10 lit.a )</t>
  </si>
  <si>
    <t>BASARAB MAGDALENA Cu sediul procesual ales la SCPA MURAR si ASOCIATII</t>
  </si>
  <si>
    <t>TOTAL GENERAL</t>
  </si>
  <si>
    <t xml:space="preserve">% din tot </t>
  </si>
  <si>
    <t>GRAFIC ESALONARE PLATI RIVA FOOD</t>
  </si>
  <si>
    <t>Anexa 2</t>
  </si>
  <si>
    <t>a</t>
  </si>
</sst>
</file>

<file path=xl/styles.xml><?xml version="1.0" encoding="utf-8"?>
<styleSheet xmlns="http://schemas.openxmlformats.org/spreadsheetml/2006/main">
  <numFmts count="2">
    <numFmt numFmtId="43" formatCode="_-* #,##0.00\ _l_e_i_-;\-* #,##0.00\ _l_e_i_-;_-* &quot;-&quot;??\ _l_e_i_-;_-@_-"/>
    <numFmt numFmtId="164" formatCode="#,##0.00_ ;\-#,##0.00\ "/>
  </numFmts>
  <fonts count="7">
    <font>
      <sz val="11"/>
      <color theme="1"/>
      <name val="Calibri"/>
      <family val="2"/>
      <charset val="238"/>
      <scheme val="minor"/>
    </font>
    <font>
      <sz val="11"/>
      <color theme="1"/>
      <name val="Calibri"/>
      <family val="2"/>
      <charset val="238"/>
      <scheme val="minor"/>
    </font>
    <font>
      <b/>
      <sz val="11"/>
      <color theme="1"/>
      <name val="Calibri"/>
      <family val="2"/>
      <scheme val="minor"/>
    </font>
    <font>
      <sz val="8"/>
      <color theme="1"/>
      <name val="Calibri"/>
      <family val="2"/>
      <scheme val="minor"/>
    </font>
    <font>
      <sz val="8"/>
      <color theme="1"/>
      <name val="Calibri"/>
      <family val="2"/>
      <charset val="238"/>
      <scheme val="minor"/>
    </font>
    <font>
      <b/>
      <sz val="8"/>
      <color theme="1"/>
      <name val="Calibri"/>
      <family val="2"/>
      <scheme val="minor"/>
    </font>
    <font>
      <sz val="8"/>
      <color theme="1"/>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0" fillId="0" borderId="0" xfId="0" applyAlignment="1">
      <alignment wrapText="1"/>
    </xf>
    <xf numFmtId="0" fontId="2" fillId="0" borderId="0" xfId="0" applyFont="1" applyAlignment="1">
      <alignment vertical="center"/>
    </xf>
    <xf numFmtId="0" fontId="2" fillId="0" borderId="0" xfId="0" applyFont="1"/>
    <xf numFmtId="43" fontId="0" fillId="0" borderId="0" xfId="0" applyNumberFormat="1"/>
    <xf numFmtId="0" fontId="0" fillId="0" borderId="0" xfId="0" applyAlignment="1">
      <alignment horizontal="left"/>
    </xf>
    <xf numFmtId="0" fontId="4" fillId="0" borderId="1" xfId="0" applyFont="1" applyBorder="1" applyAlignment="1">
      <alignment wrapText="1"/>
    </xf>
    <xf numFmtId="0" fontId="4" fillId="0" borderId="1" xfId="0" applyFont="1" applyBorder="1" applyAlignment="1">
      <alignment horizontal="center" vertical="center"/>
    </xf>
    <xf numFmtId="0" fontId="6" fillId="0" borderId="1" xfId="0" applyFont="1" applyBorder="1" applyAlignment="1">
      <alignment horizontal="left" vertical="center" wrapText="1"/>
    </xf>
    <xf numFmtId="43" fontId="4" fillId="0" borderId="1" xfId="1" applyFont="1" applyBorder="1" applyAlignment="1">
      <alignment horizontal="center" vertical="center"/>
    </xf>
    <xf numFmtId="0" fontId="6" fillId="0" borderId="1" xfId="0" applyFont="1" applyBorder="1" applyAlignment="1">
      <alignment horizontal="left" vertical="center"/>
    </xf>
    <xf numFmtId="164" fontId="4" fillId="0" borderId="1" xfId="1" applyNumberFormat="1" applyFont="1" applyBorder="1" applyAlignment="1">
      <alignment horizontal="center" vertical="center"/>
    </xf>
    <xf numFmtId="43" fontId="5" fillId="0" borderId="1" xfId="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43" fontId="5" fillId="0" borderId="1" xfId="1" applyFont="1" applyBorder="1" applyAlignment="1">
      <alignment vertical="center"/>
    </xf>
    <xf numFmtId="43" fontId="5" fillId="0" borderId="1" xfId="0" applyNumberFormat="1" applyFont="1" applyBorder="1"/>
    <xf numFmtId="0" fontId="5" fillId="0" borderId="1" xfId="0" applyFont="1" applyBorder="1"/>
    <xf numFmtId="0" fontId="0" fillId="0" borderId="5" xfId="0" applyBorder="1" applyAlignment="1">
      <alignment horizontal="center" wrapText="1"/>
    </xf>
    <xf numFmtId="0" fontId="4"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3" fillId="0" borderId="1" xfId="0" applyFont="1" applyBorder="1" applyAlignment="1">
      <alignment horizontal="center" vertical="top" wrapText="1"/>
    </xf>
    <xf numFmtId="0" fontId="4" fillId="0" borderId="1" xfId="0" applyFont="1" applyBorder="1" applyAlignment="1">
      <alignment horizontal="left" vertical="top" wrapText="1"/>
    </xf>
    <xf numFmtId="0" fontId="5" fillId="0" borderId="1" xfId="0" applyFont="1" applyBorder="1" applyAlignment="1">
      <alignment horizont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38236</xdr:colOff>
      <xdr:row>19</xdr:row>
      <xdr:rowOff>209415</xdr:rowOff>
    </xdr:from>
    <xdr:to>
      <xdr:col>23</xdr:col>
      <xdr:colOff>457336</xdr:colOff>
      <xdr:row>24</xdr:row>
      <xdr:rowOff>66812</xdr:rowOff>
    </xdr:to>
    <xdr:pic>
      <xdr:nvPicPr>
        <xdr:cNvPr id="2" name="Picture 1" descr="SEMNATURA SI STAMPILA RIVA.png"/>
        <xdr:cNvPicPr>
          <a:picLocks noChangeAspect="1"/>
        </xdr:cNvPicPr>
      </xdr:nvPicPr>
      <xdr:blipFill>
        <a:blip xmlns:r="http://schemas.openxmlformats.org/officeDocument/2006/relationships" r:embed="rId1" cstate="print"/>
        <a:stretch>
          <a:fillRect/>
        </a:stretch>
      </xdr:blipFill>
      <xdr:spPr>
        <a:xfrm rot="16200000">
          <a:off x="17383125" y="5657851"/>
          <a:ext cx="1638572" cy="1028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9"/>
  <sheetViews>
    <sheetView tabSelected="1" workbookViewId="0">
      <selection activeCell="W23" sqref="W23"/>
    </sheetView>
  </sheetViews>
  <sheetFormatPr defaultRowHeight="15"/>
  <cols>
    <col min="1" max="1" width="3.85546875" customWidth="1"/>
    <col min="2" max="2" width="29" style="5" customWidth="1"/>
    <col min="3" max="3" width="13.7109375" customWidth="1"/>
    <col min="4" max="4" width="9.28515625" customWidth="1"/>
    <col min="5" max="5" width="8.7109375" customWidth="1"/>
    <col min="6" max="6" width="13.85546875" customWidth="1"/>
    <col min="7" max="7" width="9.28515625" customWidth="1"/>
    <col min="8" max="8" width="8.28515625" customWidth="1"/>
    <col min="9" max="9" width="9.5703125" customWidth="1"/>
    <col min="10" max="10" width="11.42578125" customWidth="1"/>
    <col min="11" max="11" width="12.5703125" customWidth="1"/>
    <col min="12" max="12" width="11.5703125" customWidth="1"/>
    <col min="13" max="13" width="11.42578125" customWidth="1"/>
    <col min="14" max="14" width="12.28515625" customWidth="1"/>
    <col min="15" max="15" width="12.5703125" customWidth="1"/>
    <col min="16" max="17" width="12.140625" customWidth="1"/>
    <col min="18" max="18" width="12.5703125" customWidth="1"/>
    <col min="19" max="19" width="12.28515625" customWidth="1"/>
    <col min="20" max="20" width="12.140625" customWidth="1"/>
    <col min="21" max="21" width="12.5703125" customWidth="1"/>
    <col min="22" max="22" width="13.42578125" customWidth="1"/>
  </cols>
  <sheetData>
    <row r="1" spans="1:22">
      <c r="A1" s="18" t="s">
        <v>36</v>
      </c>
      <c r="B1" s="18"/>
      <c r="F1" s="18" t="s">
        <v>35</v>
      </c>
      <c r="G1" s="18"/>
      <c r="H1" s="18"/>
      <c r="I1" s="18"/>
      <c r="J1" s="18"/>
    </row>
    <row r="2" spans="1:22" ht="15" customHeight="1">
      <c r="A2" s="30" t="s">
        <v>0</v>
      </c>
      <c r="B2" s="31" t="s">
        <v>1</v>
      </c>
      <c r="C2" s="19" t="s">
        <v>2</v>
      </c>
      <c r="D2" s="19" t="s">
        <v>3</v>
      </c>
      <c r="E2" s="19" t="s">
        <v>34</v>
      </c>
      <c r="F2" s="19" t="s">
        <v>4</v>
      </c>
      <c r="G2" s="19" t="s">
        <v>3</v>
      </c>
      <c r="H2" s="19" t="s">
        <v>5</v>
      </c>
      <c r="I2" s="19" t="s">
        <v>6</v>
      </c>
      <c r="J2" s="21" t="s">
        <v>7</v>
      </c>
      <c r="K2" s="22"/>
      <c r="L2" s="22"/>
      <c r="M2" s="23"/>
      <c r="N2" s="24" t="s">
        <v>9</v>
      </c>
      <c r="O2" s="25"/>
      <c r="P2" s="25"/>
      <c r="Q2" s="26"/>
      <c r="R2" s="27" t="s">
        <v>8</v>
      </c>
      <c r="S2" s="28"/>
      <c r="T2" s="28"/>
      <c r="U2" s="29"/>
      <c r="V2" s="19" t="s">
        <v>14</v>
      </c>
    </row>
    <row r="3" spans="1:22" s="1" customFormat="1">
      <c r="A3" s="30"/>
      <c r="B3" s="31"/>
      <c r="C3" s="19"/>
      <c r="D3" s="19"/>
      <c r="E3" s="19"/>
      <c r="F3" s="19"/>
      <c r="G3" s="19"/>
      <c r="H3" s="19"/>
      <c r="I3" s="19"/>
      <c r="J3" s="6" t="s">
        <v>10</v>
      </c>
      <c r="K3" s="6" t="s">
        <v>11</v>
      </c>
      <c r="L3" s="6" t="s">
        <v>12</v>
      </c>
      <c r="M3" s="6" t="s">
        <v>13</v>
      </c>
      <c r="N3" s="6" t="s">
        <v>10</v>
      </c>
      <c r="O3" s="6" t="s">
        <v>11</v>
      </c>
      <c r="P3" s="6" t="s">
        <v>12</v>
      </c>
      <c r="Q3" s="6" t="s">
        <v>13</v>
      </c>
      <c r="R3" s="6" t="s">
        <v>10</v>
      </c>
      <c r="S3" s="6" t="s">
        <v>11</v>
      </c>
      <c r="T3" s="6" t="s">
        <v>12</v>
      </c>
      <c r="U3" s="6" t="s">
        <v>13</v>
      </c>
      <c r="V3" s="19"/>
    </row>
    <row r="4" spans="1:22">
      <c r="A4" s="36" t="s">
        <v>15</v>
      </c>
      <c r="B4" s="36"/>
      <c r="C4" s="36"/>
      <c r="D4" s="36"/>
      <c r="E4" s="36"/>
      <c r="F4" s="36"/>
      <c r="G4" s="36"/>
      <c r="H4" s="36"/>
      <c r="I4" s="36"/>
      <c r="J4" s="36"/>
      <c r="K4" s="36"/>
      <c r="L4" s="36"/>
      <c r="M4" s="36"/>
      <c r="N4" s="36"/>
      <c r="O4" s="36"/>
      <c r="P4" s="36"/>
      <c r="Q4" s="36"/>
      <c r="R4" s="36"/>
      <c r="S4" s="36"/>
      <c r="T4" s="36"/>
      <c r="U4" s="36"/>
      <c r="V4" s="36"/>
    </row>
    <row r="5" spans="1:22" ht="55.5" customHeight="1">
      <c r="A5" s="7">
        <v>1</v>
      </c>
      <c r="B5" s="8" t="s">
        <v>16</v>
      </c>
      <c r="C5" s="9" t="s">
        <v>37</v>
      </c>
      <c r="D5" s="9" t="e">
        <f>C5/C7*100</f>
        <v>#VALUE!</v>
      </c>
      <c r="E5" s="9" t="e">
        <f>C5/C26*100</f>
        <v>#VALUE!</v>
      </c>
      <c r="F5" s="9">
        <v>6667</v>
      </c>
      <c r="G5" s="9">
        <f>F5/C7*100</f>
        <v>0.19531661632075958</v>
      </c>
      <c r="H5" s="9">
        <f>F5/C26*100</f>
        <v>8.4097926592550873E-2</v>
      </c>
      <c r="I5" s="9" t="e">
        <f>C5/V5*100</f>
        <v>#VALUE!</v>
      </c>
      <c r="J5" s="9">
        <v>3334</v>
      </c>
      <c r="K5" s="9">
        <v>3333</v>
      </c>
      <c r="L5" s="9"/>
      <c r="M5" s="9"/>
      <c r="N5" s="9"/>
      <c r="O5" s="9"/>
      <c r="P5" s="9"/>
      <c r="Q5" s="9"/>
      <c r="R5" s="9"/>
      <c r="S5" s="9"/>
      <c r="T5" s="9"/>
      <c r="U5" s="9"/>
      <c r="V5" s="9">
        <f>SUM(J5:U5)</f>
        <v>6667</v>
      </c>
    </row>
    <row r="6" spans="1:22">
      <c r="A6" s="7">
        <v>2</v>
      </c>
      <c r="B6" s="10" t="s">
        <v>17</v>
      </c>
      <c r="C6" s="9">
        <v>3413432.06</v>
      </c>
      <c r="D6" s="9">
        <f>C6/C7*100</f>
        <v>100</v>
      </c>
      <c r="E6" s="9">
        <f>C6/C26*100</f>
        <v>43.057230960032953</v>
      </c>
      <c r="F6" s="9">
        <v>3413432.06</v>
      </c>
      <c r="G6" s="9">
        <f>F6/C7*100</f>
        <v>100</v>
      </c>
      <c r="H6" s="9">
        <f>F6/C26*100</f>
        <v>43.057230960032953</v>
      </c>
      <c r="I6" s="9">
        <f>C6/V6*100</f>
        <v>100</v>
      </c>
      <c r="J6" s="11">
        <v>100000</v>
      </c>
      <c r="K6" s="9">
        <v>100000</v>
      </c>
      <c r="L6" s="9">
        <v>100000</v>
      </c>
      <c r="M6" s="9">
        <v>150000</v>
      </c>
      <c r="N6" s="9">
        <v>200000</v>
      </c>
      <c r="O6" s="9">
        <v>200000</v>
      </c>
      <c r="P6" s="9">
        <v>220000</v>
      </c>
      <c r="Q6" s="9">
        <v>223000</v>
      </c>
      <c r="R6" s="9">
        <v>300000</v>
      </c>
      <c r="S6" s="9">
        <v>500000</v>
      </c>
      <c r="T6" s="9">
        <v>600000</v>
      </c>
      <c r="U6" s="9">
        <v>720432.06</v>
      </c>
      <c r="V6" s="9">
        <f>SUM(J6:U6)</f>
        <v>3413432.06</v>
      </c>
    </row>
    <row r="7" spans="1:22" s="3" customFormat="1">
      <c r="A7" s="20" t="s">
        <v>18</v>
      </c>
      <c r="B7" s="20"/>
      <c r="C7" s="12">
        <f>SUM(C5:C6)</f>
        <v>3413432.06</v>
      </c>
      <c r="D7" s="12" t="e">
        <f t="shared" ref="D7:V7" si="0">SUM(D5:D6)</f>
        <v>#VALUE!</v>
      </c>
      <c r="E7" s="12" t="e">
        <f t="shared" si="0"/>
        <v>#VALUE!</v>
      </c>
      <c r="F7" s="12">
        <f>SUM(F5:F6)</f>
        <v>3420099.06</v>
      </c>
      <c r="G7" s="12">
        <f t="shared" si="0"/>
        <v>100.19531661632075</v>
      </c>
      <c r="H7" s="12">
        <f t="shared" si="0"/>
        <v>43.141328886625502</v>
      </c>
      <c r="I7" s="12"/>
      <c r="J7" s="12">
        <f>SUM(J5:J6)</f>
        <v>103334</v>
      </c>
      <c r="K7" s="12">
        <f>SUM(K5:K6)</f>
        <v>103333</v>
      </c>
      <c r="L7" s="12">
        <f>SUM(L5:L6)</f>
        <v>100000</v>
      </c>
      <c r="M7" s="12">
        <f t="shared" si="0"/>
        <v>150000</v>
      </c>
      <c r="N7" s="12">
        <f t="shared" si="0"/>
        <v>200000</v>
      </c>
      <c r="O7" s="12">
        <f t="shared" si="0"/>
        <v>200000</v>
      </c>
      <c r="P7" s="12">
        <f t="shared" si="0"/>
        <v>220000</v>
      </c>
      <c r="Q7" s="12">
        <f t="shared" si="0"/>
        <v>223000</v>
      </c>
      <c r="R7" s="12">
        <f t="shared" si="0"/>
        <v>300000</v>
      </c>
      <c r="S7" s="12">
        <f t="shared" si="0"/>
        <v>500000</v>
      </c>
      <c r="T7" s="12">
        <f t="shared" si="0"/>
        <v>600000</v>
      </c>
      <c r="U7" s="12">
        <f t="shared" si="0"/>
        <v>720432.06</v>
      </c>
      <c r="V7" s="12">
        <f t="shared" si="0"/>
        <v>3420099.06</v>
      </c>
    </row>
    <row r="8" spans="1:22">
      <c r="A8" s="33" t="s">
        <v>19</v>
      </c>
      <c r="B8" s="34"/>
      <c r="C8" s="34"/>
      <c r="D8" s="34"/>
      <c r="E8" s="34"/>
      <c r="F8" s="34"/>
      <c r="G8" s="34"/>
      <c r="H8" s="34"/>
      <c r="I8" s="34"/>
      <c r="J8" s="34"/>
      <c r="K8" s="34"/>
      <c r="L8" s="34"/>
      <c r="M8" s="34"/>
      <c r="N8" s="34"/>
      <c r="O8" s="34"/>
      <c r="P8" s="34"/>
      <c r="Q8" s="34"/>
      <c r="R8" s="34"/>
      <c r="S8" s="34"/>
      <c r="T8" s="34"/>
      <c r="U8" s="34"/>
      <c r="V8" s="35"/>
    </row>
    <row r="9" spans="1:22" ht="53.25" customHeight="1">
      <c r="A9" s="7">
        <v>1</v>
      </c>
      <c r="B9" s="13" t="s">
        <v>16</v>
      </c>
      <c r="C9" s="9">
        <v>221570</v>
      </c>
      <c r="D9" s="9">
        <f>C9/C12*100</f>
        <v>68.837604488645525</v>
      </c>
      <c r="E9" s="9">
        <f>C9/C26*100</f>
        <v>2.7948968944220036</v>
      </c>
      <c r="F9" s="9">
        <v>221570</v>
      </c>
      <c r="G9" s="9">
        <f>F9/C12*100</f>
        <v>68.837604488645525</v>
      </c>
      <c r="H9" s="9">
        <f>F9/C26*100</f>
        <v>2.7948968944220036</v>
      </c>
      <c r="I9" s="9">
        <f>C9/V9*100</f>
        <v>100</v>
      </c>
      <c r="J9" s="9">
        <v>9166</v>
      </c>
      <c r="K9" s="9">
        <v>10167</v>
      </c>
      <c r="L9" s="9">
        <v>14000</v>
      </c>
      <c r="M9" s="9">
        <v>17000</v>
      </c>
      <c r="N9" s="9">
        <v>4500</v>
      </c>
      <c r="O9" s="9">
        <v>6000</v>
      </c>
      <c r="P9" s="9">
        <v>7500</v>
      </c>
      <c r="Q9" s="9">
        <v>13882</v>
      </c>
      <c r="R9" s="9">
        <v>8492</v>
      </c>
      <c r="S9" s="9">
        <v>19454.509999999998</v>
      </c>
      <c r="T9" s="9">
        <v>48000</v>
      </c>
      <c r="U9" s="9">
        <v>63408.49</v>
      </c>
      <c r="V9" s="9">
        <f>SUM(J9:U9)</f>
        <v>221570</v>
      </c>
    </row>
    <row r="10" spans="1:22" ht="22.5">
      <c r="A10" s="7">
        <v>2</v>
      </c>
      <c r="B10" s="13" t="s">
        <v>20</v>
      </c>
      <c r="C10" s="9">
        <v>50495.49</v>
      </c>
      <c r="D10" s="9">
        <f>C10/C12*100</f>
        <v>15.687992819787674</v>
      </c>
      <c r="E10" s="9">
        <f>C10/C26*100</f>
        <v>0.63695305403853097</v>
      </c>
      <c r="F10" s="9">
        <v>50495.49</v>
      </c>
      <c r="G10" s="9">
        <f>F10/C12*100</f>
        <v>15.687992819787674</v>
      </c>
      <c r="H10" s="9">
        <f>F10/C26*100</f>
        <v>0.63695305403853097</v>
      </c>
      <c r="I10" s="9">
        <f>C10/V10*100</f>
        <v>100</v>
      </c>
      <c r="J10" s="9"/>
      <c r="K10" s="9"/>
      <c r="L10" s="9"/>
      <c r="M10" s="9"/>
      <c r="N10" s="9">
        <v>8000</v>
      </c>
      <c r="O10" s="9">
        <v>8000</v>
      </c>
      <c r="P10" s="9">
        <v>8000</v>
      </c>
      <c r="Q10" s="9">
        <v>8000</v>
      </c>
      <c r="R10" s="9">
        <v>8000</v>
      </c>
      <c r="S10" s="9">
        <v>10495.49</v>
      </c>
      <c r="T10" s="9"/>
      <c r="U10" s="9"/>
      <c r="V10" s="9">
        <f t="shared" ref="V10:V11" si="1">SUM(J10:U10)</f>
        <v>50495.49</v>
      </c>
    </row>
    <row r="11" spans="1:22" ht="22.5">
      <c r="A11" s="7">
        <v>3</v>
      </c>
      <c r="B11" s="13" t="s">
        <v>21</v>
      </c>
      <c r="C11" s="9">
        <v>49808</v>
      </c>
      <c r="D11" s="9">
        <f>C11/C12*100</f>
        <v>15.474402691566802</v>
      </c>
      <c r="E11" s="9">
        <f>C11/C26*100</f>
        <v>0.62828101510751067</v>
      </c>
      <c r="F11" s="9">
        <v>49808</v>
      </c>
      <c r="G11" s="9">
        <f>C11/C12*100</f>
        <v>15.474402691566802</v>
      </c>
      <c r="H11" s="9">
        <f>F11/C26*100</f>
        <v>0.62828101510751067</v>
      </c>
      <c r="I11" s="9">
        <f>C11/V11*100</f>
        <v>100</v>
      </c>
      <c r="J11" s="9"/>
      <c r="K11" s="9"/>
      <c r="L11" s="9"/>
      <c r="M11" s="9"/>
      <c r="N11" s="9">
        <v>7000</v>
      </c>
      <c r="O11" s="9">
        <v>7000</v>
      </c>
      <c r="P11" s="9">
        <v>7000</v>
      </c>
      <c r="Q11" s="9">
        <v>7000</v>
      </c>
      <c r="R11" s="9">
        <v>7008</v>
      </c>
      <c r="S11" s="9">
        <v>14800</v>
      </c>
      <c r="T11" s="9"/>
      <c r="U11" s="9"/>
      <c r="V11" s="9">
        <f t="shared" si="1"/>
        <v>49808</v>
      </c>
    </row>
    <row r="12" spans="1:22" s="3" customFormat="1">
      <c r="A12" s="20" t="s">
        <v>18</v>
      </c>
      <c r="B12" s="20"/>
      <c r="C12" s="12">
        <f>SUM(C9:C11)</f>
        <v>321873.49</v>
      </c>
      <c r="D12" s="12">
        <f t="shared" ref="D12:E12" si="2">SUM(D9:D11)</f>
        <v>100</v>
      </c>
      <c r="E12" s="12">
        <f t="shared" si="2"/>
        <v>4.0601309635680458</v>
      </c>
      <c r="F12" s="12">
        <f>SUM(F9:F11)</f>
        <v>321873.49</v>
      </c>
      <c r="G12" s="12">
        <f>SUM(G9:G11)</f>
        <v>100</v>
      </c>
      <c r="H12" s="12">
        <f t="shared" ref="H12" si="3">SUM(H9:H11)</f>
        <v>4.0601309635680458</v>
      </c>
      <c r="I12" s="12"/>
      <c r="J12" s="12">
        <f t="shared" ref="J12" si="4">SUM(J9:J11)</f>
        <v>9166</v>
      </c>
      <c r="K12" s="12">
        <f t="shared" ref="K12" si="5">SUM(K9:K11)</f>
        <v>10167</v>
      </c>
      <c r="L12" s="12">
        <f t="shared" ref="L12" si="6">SUM(L9:L11)</f>
        <v>14000</v>
      </c>
      <c r="M12" s="12">
        <f t="shared" ref="M12" si="7">SUM(M9:M11)</f>
        <v>17000</v>
      </c>
      <c r="N12" s="12">
        <f t="shared" ref="N12" si="8">SUM(N9:N11)</f>
        <v>19500</v>
      </c>
      <c r="O12" s="12">
        <f t="shared" ref="O12" si="9">SUM(O9:O11)</f>
        <v>21000</v>
      </c>
      <c r="P12" s="12">
        <f t="shared" ref="P12" si="10">SUM(P9:P11)</f>
        <v>22500</v>
      </c>
      <c r="Q12" s="12">
        <f t="shared" ref="Q12" si="11">SUM(Q9:Q11)</f>
        <v>28882</v>
      </c>
      <c r="R12" s="12">
        <f t="shared" ref="R12" si="12">SUM(R9:R11)</f>
        <v>23500</v>
      </c>
      <c r="S12" s="12">
        <f t="shared" ref="S12" si="13">SUM(S9:S11)</f>
        <v>44750</v>
      </c>
      <c r="T12" s="12">
        <f t="shared" ref="T12" si="14">SUM(T9:T11)</f>
        <v>48000</v>
      </c>
      <c r="U12" s="12">
        <f t="shared" ref="U12" si="15">SUM(U9:U11)</f>
        <v>63408.49</v>
      </c>
      <c r="V12" s="12">
        <f>SUM(V9:V11)</f>
        <v>321873.49</v>
      </c>
    </row>
    <row r="13" spans="1:22">
      <c r="A13" s="33" t="s">
        <v>22</v>
      </c>
      <c r="B13" s="34"/>
      <c r="C13" s="34"/>
      <c r="D13" s="34"/>
      <c r="E13" s="34"/>
      <c r="F13" s="34"/>
      <c r="G13" s="34"/>
      <c r="H13" s="34"/>
      <c r="I13" s="34"/>
      <c r="J13" s="34"/>
      <c r="K13" s="34"/>
      <c r="L13" s="34"/>
      <c r="M13" s="34"/>
      <c r="N13" s="34"/>
      <c r="O13" s="34"/>
      <c r="P13" s="34"/>
      <c r="Q13" s="34"/>
      <c r="R13" s="34"/>
      <c r="S13" s="34"/>
      <c r="T13" s="34"/>
      <c r="U13" s="34"/>
      <c r="V13" s="35"/>
    </row>
    <row r="14" spans="1:22">
      <c r="A14" s="7">
        <v>1</v>
      </c>
      <c r="B14" s="10" t="s">
        <v>23</v>
      </c>
      <c r="C14" s="9">
        <v>94296.63</v>
      </c>
      <c r="D14" s="9">
        <f>C14/C22*100</f>
        <v>3.9999161472235034</v>
      </c>
      <c r="E14" s="9">
        <f>C14/C26*100</f>
        <v>1.1894631869903902</v>
      </c>
      <c r="F14" s="9">
        <f>C14</f>
        <v>94296.63</v>
      </c>
      <c r="G14" s="9">
        <f>F14/C22*100</f>
        <v>3.9999161472235034</v>
      </c>
      <c r="H14" s="9">
        <f>F14/C26*100</f>
        <v>1.1894631869903902</v>
      </c>
      <c r="I14" s="9">
        <v>100</v>
      </c>
      <c r="J14" s="9">
        <v>2600</v>
      </c>
      <c r="K14" s="9">
        <f>J14</f>
        <v>2600</v>
      </c>
      <c r="L14" s="9">
        <f t="shared" ref="L14:M14" si="16">K14</f>
        <v>2600</v>
      </c>
      <c r="M14" s="9">
        <f t="shared" si="16"/>
        <v>2600</v>
      </c>
      <c r="N14" s="9">
        <v>3000</v>
      </c>
      <c r="O14" s="9">
        <f>N14</f>
        <v>3000</v>
      </c>
      <c r="P14" s="9">
        <f t="shared" ref="P14:R14" si="17">O14</f>
        <v>3000</v>
      </c>
      <c r="Q14" s="9">
        <f t="shared" si="17"/>
        <v>3000</v>
      </c>
      <c r="R14" s="9">
        <f t="shared" si="17"/>
        <v>3000</v>
      </c>
      <c r="S14" s="9">
        <v>6000</v>
      </c>
      <c r="T14" s="9">
        <v>9000</v>
      </c>
      <c r="U14" s="9">
        <v>53896.63</v>
      </c>
      <c r="V14" s="9">
        <f>SUM(J14:U14)</f>
        <v>94296.63</v>
      </c>
    </row>
    <row r="15" spans="1:22" ht="33.75">
      <c r="A15" s="7">
        <v>2</v>
      </c>
      <c r="B15" s="13" t="s">
        <v>24</v>
      </c>
      <c r="C15" s="9">
        <v>115335.22</v>
      </c>
      <c r="D15" s="9">
        <f>C15/C22*100</f>
        <v>4.8923403606425291</v>
      </c>
      <c r="E15" s="9">
        <f>C15/C26*100</f>
        <v>1.4548451875049806</v>
      </c>
      <c r="F15" s="9">
        <f>C15</f>
        <v>115335.22</v>
      </c>
      <c r="G15" s="9">
        <f>F15/C22*100</f>
        <v>4.8923403606425291</v>
      </c>
      <c r="H15" s="9">
        <f>F15/C26*100</f>
        <v>1.4548451875049806</v>
      </c>
      <c r="I15" s="9">
        <v>100</v>
      </c>
      <c r="J15" s="9">
        <v>3400</v>
      </c>
      <c r="K15" s="9">
        <f t="shared" ref="K15:M15" si="18">J15</f>
        <v>3400</v>
      </c>
      <c r="L15" s="9">
        <f t="shared" si="18"/>
        <v>3400</v>
      </c>
      <c r="M15" s="9">
        <f t="shared" si="18"/>
        <v>3400</v>
      </c>
      <c r="N15" s="9">
        <v>4200</v>
      </c>
      <c r="O15" s="9">
        <f t="shared" ref="O15:R15" si="19">N15</f>
        <v>4200</v>
      </c>
      <c r="P15" s="9">
        <f t="shared" si="19"/>
        <v>4200</v>
      </c>
      <c r="Q15" s="9">
        <f t="shared" si="19"/>
        <v>4200</v>
      </c>
      <c r="R15" s="9">
        <f t="shared" si="19"/>
        <v>4200</v>
      </c>
      <c r="S15" s="9">
        <v>8400</v>
      </c>
      <c r="T15" s="9">
        <v>12600</v>
      </c>
      <c r="U15" s="9">
        <v>59735.22</v>
      </c>
      <c r="V15" s="9">
        <f t="shared" ref="V15:V20" si="20">SUM(J15:U15)</f>
        <v>115335.22</v>
      </c>
    </row>
    <row r="16" spans="1:22">
      <c r="A16" s="7">
        <v>3</v>
      </c>
      <c r="B16" s="10" t="s">
        <v>25</v>
      </c>
      <c r="C16" s="9">
        <v>41974.15</v>
      </c>
      <c r="D16" s="9">
        <f>C16/C22*100</f>
        <v>1.7804780547404653</v>
      </c>
      <c r="E16" s="9">
        <f>C16/C26*100</f>
        <v>0.52946437460397766</v>
      </c>
      <c r="F16" s="9">
        <f t="shared" ref="F16:F20" si="21">C16</f>
        <v>41974.15</v>
      </c>
      <c r="G16" s="9">
        <f>F16/C22*100</f>
        <v>1.7804780547404653</v>
      </c>
      <c r="H16" s="9">
        <f>F16/C26*100</f>
        <v>0.52946437460397766</v>
      </c>
      <c r="I16" s="9">
        <v>100</v>
      </c>
      <c r="J16" s="9">
        <v>1100</v>
      </c>
      <c r="K16" s="9">
        <f t="shared" ref="K16:M16" si="22">J16</f>
        <v>1100</v>
      </c>
      <c r="L16" s="9">
        <f t="shared" si="22"/>
        <v>1100</v>
      </c>
      <c r="M16" s="9">
        <f t="shared" si="22"/>
        <v>1100</v>
      </c>
      <c r="N16" s="9">
        <v>1800</v>
      </c>
      <c r="O16" s="9">
        <f t="shared" ref="O16:R16" si="23">N16</f>
        <v>1800</v>
      </c>
      <c r="P16" s="9">
        <f t="shared" si="23"/>
        <v>1800</v>
      </c>
      <c r="Q16" s="9">
        <f t="shared" si="23"/>
        <v>1800</v>
      </c>
      <c r="R16" s="9">
        <f t="shared" si="23"/>
        <v>1800</v>
      </c>
      <c r="S16" s="9">
        <v>3600</v>
      </c>
      <c r="T16" s="9">
        <v>5400</v>
      </c>
      <c r="U16" s="9">
        <v>19574.150000000001</v>
      </c>
      <c r="V16" s="9">
        <f t="shared" si="20"/>
        <v>41974.15</v>
      </c>
    </row>
    <row r="17" spans="1:22">
      <c r="A17" s="7">
        <v>4</v>
      </c>
      <c r="B17" s="8" t="s">
        <v>26</v>
      </c>
      <c r="C17" s="9">
        <v>69192.44</v>
      </c>
      <c r="D17" s="9">
        <f>C17/C22*100</f>
        <v>2.9350355152861072</v>
      </c>
      <c r="E17" s="9">
        <f>C17/C26*100</f>
        <v>0.8727974711083667</v>
      </c>
      <c r="F17" s="9">
        <f t="shared" si="21"/>
        <v>69192.44</v>
      </c>
      <c r="G17" s="9">
        <f>F17/C22*100</f>
        <v>2.9350355152861072</v>
      </c>
      <c r="H17" s="9">
        <f>F17/C26*100</f>
        <v>0.8727974711083667</v>
      </c>
      <c r="I17" s="9">
        <v>100</v>
      </c>
      <c r="J17" s="9">
        <v>1800</v>
      </c>
      <c r="K17" s="9">
        <f t="shared" ref="K17:M17" si="24">J17</f>
        <v>1800</v>
      </c>
      <c r="L17" s="9">
        <f t="shared" si="24"/>
        <v>1800</v>
      </c>
      <c r="M17" s="9">
        <f t="shared" si="24"/>
        <v>1800</v>
      </c>
      <c r="N17" s="9">
        <v>2500</v>
      </c>
      <c r="O17" s="9">
        <f t="shared" ref="O17:R17" si="25">N17</f>
        <v>2500</v>
      </c>
      <c r="P17" s="9">
        <f t="shared" si="25"/>
        <v>2500</v>
      </c>
      <c r="Q17" s="9">
        <f t="shared" si="25"/>
        <v>2500</v>
      </c>
      <c r="R17" s="9">
        <f t="shared" si="25"/>
        <v>2500</v>
      </c>
      <c r="S17" s="9">
        <v>5000</v>
      </c>
      <c r="T17" s="9">
        <v>7500</v>
      </c>
      <c r="U17" s="9">
        <v>36992.44</v>
      </c>
      <c r="V17" s="9">
        <f t="shared" si="20"/>
        <v>69192.44</v>
      </c>
    </row>
    <row r="18" spans="1:22" ht="22.5">
      <c r="A18" s="7">
        <v>5</v>
      </c>
      <c r="B18" s="13" t="s">
        <v>27</v>
      </c>
      <c r="C18" s="9">
        <v>138961.75</v>
      </c>
      <c r="D18" s="9">
        <f>C18/C22*100</f>
        <v>5.8945409573113654</v>
      </c>
      <c r="E18" s="9">
        <f>C18/C26*100</f>
        <v>1.7528716140201599</v>
      </c>
      <c r="F18" s="9">
        <f t="shared" si="21"/>
        <v>138961.75</v>
      </c>
      <c r="G18" s="9">
        <f>F18/C22*100</f>
        <v>5.8945409573113654</v>
      </c>
      <c r="H18" s="9">
        <f>F18/C26*100</f>
        <v>1.7528716140201599</v>
      </c>
      <c r="I18" s="9">
        <v>100</v>
      </c>
      <c r="J18" s="9">
        <v>3600</v>
      </c>
      <c r="K18" s="9">
        <f t="shared" ref="K18:M18" si="26">J18</f>
        <v>3600</v>
      </c>
      <c r="L18" s="9">
        <f t="shared" si="26"/>
        <v>3600</v>
      </c>
      <c r="M18" s="9">
        <f t="shared" si="26"/>
        <v>3600</v>
      </c>
      <c r="N18" s="9">
        <v>4500</v>
      </c>
      <c r="O18" s="9">
        <f t="shared" ref="O18:R18" si="27">N18</f>
        <v>4500</v>
      </c>
      <c r="P18" s="9">
        <f t="shared" si="27"/>
        <v>4500</v>
      </c>
      <c r="Q18" s="9">
        <f t="shared" si="27"/>
        <v>4500</v>
      </c>
      <c r="R18" s="9">
        <f t="shared" si="27"/>
        <v>4500</v>
      </c>
      <c r="S18" s="9">
        <v>9000</v>
      </c>
      <c r="T18" s="9">
        <v>13500</v>
      </c>
      <c r="U18" s="9">
        <v>79561.75</v>
      </c>
      <c r="V18" s="9">
        <f t="shared" si="20"/>
        <v>138961.75</v>
      </c>
    </row>
    <row r="19" spans="1:22">
      <c r="A19" s="7">
        <v>6</v>
      </c>
      <c r="B19" s="10" t="s">
        <v>28</v>
      </c>
      <c r="C19" s="9">
        <v>88052.6</v>
      </c>
      <c r="D19" s="9">
        <f>C19/C22*100</f>
        <v>3.7350541217115838</v>
      </c>
      <c r="E19" s="9">
        <f>C19/C26*100</f>
        <v>1.1107006286310552</v>
      </c>
      <c r="F19" s="9">
        <f t="shared" si="21"/>
        <v>88052.6</v>
      </c>
      <c r="G19" s="9">
        <f>F19/C22*100</f>
        <v>3.7350541217115838</v>
      </c>
      <c r="H19" s="9">
        <f>F19/C26*100</f>
        <v>1.1107006286310552</v>
      </c>
      <c r="I19" s="9">
        <v>100</v>
      </c>
      <c r="J19" s="9">
        <v>2500</v>
      </c>
      <c r="K19" s="9">
        <f t="shared" ref="K19:M19" si="28">J19</f>
        <v>2500</v>
      </c>
      <c r="L19" s="9">
        <f t="shared" si="28"/>
        <v>2500</v>
      </c>
      <c r="M19" s="9">
        <f t="shared" si="28"/>
        <v>2500</v>
      </c>
      <c r="N19" s="9">
        <v>3100</v>
      </c>
      <c r="O19" s="9">
        <f t="shared" ref="O19:R19" si="29">N19</f>
        <v>3100</v>
      </c>
      <c r="P19" s="9">
        <f t="shared" si="29"/>
        <v>3100</v>
      </c>
      <c r="Q19" s="9">
        <f t="shared" si="29"/>
        <v>3100</v>
      </c>
      <c r="R19" s="9">
        <f t="shared" si="29"/>
        <v>3100</v>
      </c>
      <c r="S19" s="9">
        <v>6200</v>
      </c>
      <c r="T19" s="9">
        <v>9300</v>
      </c>
      <c r="U19" s="9">
        <v>47052.6</v>
      </c>
      <c r="V19" s="9">
        <f t="shared" si="20"/>
        <v>88052.6</v>
      </c>
    </row>
    <row r="20" spans="1:22" ht="42.75" customHeight="1">
      <c r="A20" s="7">
        <v>7</v>
      </c>
      <c r="B20" s="13" t="s">
        <v>29</v>
      </c>
      <c r="C20" s="9">
        <v>143143.5</v>
      </c>
      <c r="D20" s="9">
        <f>C20/C22*100</f>
        <v>6.0719242778886953</v>
      </c>
      <c r="E20" s="9">
        <f>C20/C26*100</f>
        <v>1.8056204522575079</v>
      </c>
      <c r="F20" s="9">
        <f t="shared" si="21"/>
        <v>143143.5</v>
      </c>
      <c r="G20" s="9">
        <f>F20/C22*100</f>
        <v>6.0719242778886953</v>
      </c>
      <c r="H20" s="9">
        <f>F20/C26*100</f>
        <v>1.8056204522575079</v>
      </c>
      <c r="I20" s="9">
        <v>100</v>
      </c>
      <c r="J20" s="9">
        <v>5000</v>
      </c>
      <c r="K20" s="9">
        <f t="shared" ref="K20:M20" si="30">J20</f>
        <v>5000</v>
      </c>
      <c r="L20" s="9">
        <f t="shared" si="30"/>
        <v>5000</v>
      </c>
      <c r="M20" s="9">
        <f t="shared" si="30"/>
        <v>5000</v>
      </c>
      <c r="N20" s="9">
        <v>5900</v>
      </c>
      <c r="O20" s="9">
        <f t="shared" ref="O20:R20" si="31">N20</f>
        <v>5900</v>
      </c>
      <c r="P20" s="9">
        <f t="shared" si="31"/>
        <v>5900</v>
      </c>
      <c r="Q20" s="9">
        <f t="shared" si="31"/>
        <v>5900</v>
      </c>
      <c r="R20" s="9">
        <f t="shared" si="31"/>
        <v>5900</v>
      </c>
      <c r="S20" s="9">
        <v>11800</v>
      </c>
      <c r="T20" s="9">
        <v>17700</v>
      </c>
      <c r="U20" s="9">
        <v>64143.5</v>
      </c>
      <c r="V20" s="9">
        <f t="shared" si="20"/>
        <v>143143.5</v>
      </c>
    </row>
    <row r="21" spans="1:22" ht="33.75">
      <c r="A21" s="7">
        <v>8</v>
      </c>
      <c r="B21" s="8" t="s">
        <v>30</v>
      </c>
      <c r="C21" s="9">
        <v>1666508.88</v>
      </c>
      <c r="D21" s="9">
        <f>C21/C22*100</f>
        <v>70.690710565195744</v>
      </c>
      <c r="E21" s="9">
        <f>C21/C26*100</f>
        <v>21.021440146403805</v>
      </c>
      <c r="F21" s="9">
        <v>0</v>
      </c>
      <c r="G21" s="9">
        <f>F21/C22*100</f>
        <v>0</v>
      </c>
      <c r="H21" s="9">
        <f>F21/C26*100</f>
        <v>0</v>
      </c>
      <c r="I21" s="9">
        <v>0</v>
      </c>
      <c r="J21" s="9">
        <v>0</v>
      </c>
      <c r="K21" s="9">
        <f t="shared" ref="K21" si="32">J21</f>
        <v>0</v>
      </c>
      <c r="L21" s="9">
        <v>0</v>
      </c>
      <c r="M21" s="9">
        <v>0</v>
      </c>
      <c r="N21" s="9">
        <v>0</v>
      </c>
      <c r="O21" s="9">
        <v>0</v>
      </c>
      <c r="P21" s="9">
        <v>0</v>
      </c>
      <c r="Q21" s="9">
        <v>0</v>
      </c>
      <c r="R21" s="9">
        <v>0</v>
      </c>
      <c r="S21" s="9">
        <v>0</v>
      </c>
      <c r="T21" s="9">
        <v>0</v>
      </c>
      <c r="U21" s="9">
        <v>0</v>
      </c>
      <c r="V21" s="9">
        <v>0</v>
      </c>
    </row>
    <row r="22" spans="1:22" s="3" customFormat="1">
      <c r="A22" s="20" t="s">
        <v>18</v>
      </c>
      <c r="B22" s="20"/>
      <c r="C22" s="12">
        <f>SUM(C14:C21)</f>
        <v>2357465.17</v>
      </c>
      <c r="D22" s="12">
        <f t="shared" ref="D22:V22" si="33">SUM(D14:D21)</f>
        <v>100</v>
      </c>
      <c r="E22" s="12">
        <f t="shared" si="33"/>
        <v>29.737203061520241</v>
      </c>
      <c r="F22" s="12">
        <f>SUM(F14:F21)</f>
        <v>690956.29</v>
      </c>
      <c r="G22" s="12"/>
      <c r="H22" s="12">
        <f t="shared" si="33"/>
        <v>8.7157629151164375</v>
      </c>
      <c r="I22" s="12"/>
      <c r="J22" s="12">
        <f t="shared" si="33"/>
        <v>20000</v>
      </c>
      <c r="K22" s="12">
        <f t="shared" si="33"/>
        <v>20000</v>
      </c>
      <c r="L22" s="12">
        <f t="shared" si="33"/>
        <v>20000</v>
      </c>
      <c r="M22" s="12">
        <f t="shared" si="33"/>
        <v>20000</v>
      </c>
      <c r="N22" s="12">
        <f t="shared" si="33"/>
        <v>25000</v>
      </c>
      <c r="O22" s="12">
        <f t="shared" si="33"/>
        <v>25000</v>
      </c>
      <c r="P22" s="12">
        <f t="shared" si="33"/>
        <v>25000</v>
      </c>
      <c r="Q22" s="12">
        <f t="shared" si="33"/>
        <v>25000</v>
      </c>
      <c r="R22" s="12">
        <f t="shared" si="33"/>
        <v>25000</v>
      </c>
      <c r="S22" s="12">
        <f t="shared" si="33"/>
        <v>50000</v>
      </c>
      <c r="T22" s="12">
        <f t="shared" si="33"/>
        <v>75000</v>
      </c>
      <c r="U22" s="12">
        <f t="shared" si="33"/>
        <v>360956.29</v>
      </c>
      <c r="V22" s="12">
        <f t="shared" si="33"/>
        <v>690956.29</v>
      </c>
    </row>
    <row r="23" spans="1:22">
      <c r="A23" s="33" t="s">
        <v>31</v>
      </c>
      <c r="B23" s="34"/>
      <c r="C23" s="34"/>
      <c r="D23" s="34"/>
      <c r="E23" s="34"/>
      <c r="F23" s="34"/>
      <c r="G23" s="34"/>
      <c r="H23" s="34"/>
      <c r="I23" s="34"/>
      <c r="J23" s="34"/>
      <c r="K23" s="34"/>
      <c r="L23" s="34"/>
      <c r="M23" s="34"/>
      <c r="N23" s="34"/>
      <c r="O23" s="34"/>
      <c r="P23" s="34"/>
      <c r="Q23" s="34"/>
      <c r="R23" s="34"/>
      <c r="S23" s="34"/>
      <c r="T23" s="34"/>
      <c r="U23" s="34"/>
      <c r="V23" s="35"/>
    </row>
    <row r="24" spans="1:22" ht="33.75">
      <c r="A24" s="14">
        <v>1</v>
      </c>
      <c r="B24" s="13" t="s">
        <v>32</v>
      </c>
      <c r="C24" s="9">
        <v>1834892.03</v>
      </c>
      <c r="D24" s="9">
        <f>C24/C25*100</f>
        <v>100</v>
      </c>
      <c r="E24" s="9">
        <f>C24/C26*100</f>
        <v>23.145435014878753</v>
      </c>
      <c r="F24" s="9">
        <v>0</v>
      </c>
      <c r="G24" s="9">
        <f>F24/C25*100</f>
        <v>0</v>
      </c>
      <c r="H24" s="9">
        <f>F24/C26*100</f>
        <v>0</v>
      </c>
      <c r="I24" s="9">
        <v>0</v>
      </c>
      <c r="J24" s="9">
        <v>0</v>
      </c>
      <c r="K24" s="9">
        <v>0</v>
      </c>
      <c r="L24" s="9">
        <v>0</v>
      </c>
      <c r="M24" s="9">
        <v>0</v>
      </c>
      <c r="N24" s="9">
        <v>0</v>
      </c>
      <c r="O24" s="9">
        <v>0</v>
      </c>
      <c r="P24" s="9">
        <v>0</v>
      </c>
      <c r="Q24" s="9">
        <v>0</v>
      </c>
      <c r="R24" s="9">
        <v>0</v>
      </c>
      <c r="S24" s="9">
        <v>0</v>
      </c>
      <c r="T24" s="9">
        <v>0</v>
      </c>
      <c r="U24" s="9">
        <v>0</v>
      </c>
      <c r="V24" s="9">
        <v>0</v>
      </c>
    </row>
    <row r="25" spans="1:22" s="2" customFormat="1">
      <c r="A25" s="20" t="s">
        <v>18</v>
      </c>
      <c r="B25" s="20"/>
      <c r="C25" s="15">
        <f>SUM(C24)</f>
        <v>1834892.03</v>
      </c>
      <c r="D25" s="15">
        <f t="shared" ref="D25:V25" si="34">SUM(D24)</f>
        <v>100</v>
      </c>
      <c r="E25" s="15">
        <f t="shared" si="34"/>
        <v>23.145435014878753</v>
      </c>
      <c r="F25" s="15">
        <f t="shared" si="34"/>
        <v>0</v>
      </c>
      <c r="G25" s="15">
        <f t="shared" si="34"/>
        <v>0</v>
      </c>
      <c r="H25" s="15">
        <f t="shared" si="34"/>
        <v>0</v>
      </c>
      <c r="I25" s="15">
        <f t="shared" si="34"/>
        <v>0</v>
      </c>
      <c r="J25" s="15">
        <f t="shared" si="34"/>
        <v>0</v>
      </c>
      <c r="K25" s="15">
        <f t="shared" si="34"/>
        <v>0</v>
      </c>
      <c r="L25" s="15">
        <f t="shared" si="34"/>
        <v>0</v>
      </c>
      <c r="M25" s="15">
        <f t="shared" si="34"/>
        <v>0</v>
      </c>
      <c r="N25" s="15">
        <f t="shared" si="34"/>
        <v>0</v>
      </c>
      <c r="O25" s="15">
        <f t="shared" si="34"/>
        <v>0</v>
      </c>
      <c r="P25" s="15">
        <f t="shared" si="34"/>
        <v>0</v>
      </c>
      <c r="Q25" s="15">
        <f t="shared" si="34"/>
        <v>0</v>
      </c>
      <c r="R25" s="15">
        <f t="shared" si="34"/>
        <v>0</v>
      </c>
      <c r="S25" s="15">
        <f t="shared" si="34"/>
        <v>0</v>
      </c>
      <c r="T25" s="15">
        <f t="shared" si="34"/>
        <v>0</v>
      </c>
      <c r="U25" s="15">
        <f t="shared" si="34"/>
        <v>0</v>
      </c>
      <c r="V25" s="15">
        <f t="shared" si="34"/>
        <v>0</v>
      </c>
    </row>
    <row r="26" spans="1:22" s="3" customFormat="1">
      <c r="A26" s="32" t="s">
        <v>33</v>
      </c>
      <c r="B26" s="32"/>
      <c r="C26" s="16">
        <f>C7+C12+C22+C25</f>
        <v>7927662.75</v>
      </c>
      <c r="D26" s="17"/>
      <c r="E26" s="16" t="e">
        <f>E25+E22+E12+E7</f>
        <v>#VALUE!</v>
      </c>
      <c r="F26" s="16">
        <f>F7+F12+F22+F25</f>
        <v>4432928.84</v>
      </c>
      <c r="G26" s="17"/>
      <c r="H26" s="17"/>
      <c r="I26" s="17"/>
      <c r="J26" s="17"/>
      <c r="K26" s="17"/>
      <c r="L26" s="17"/>
      <c r="M26" s="17"/>
      <c r="N26" s="17"/>
      <c r="O26" s="17"/>
      <c r="P26" s="17"/>
      <c r="Q26" s="17"/>
      <c r="R26" s="17"/>
      <c r="S26" s="17"/>
      <c r="T26" s="17"/>
      <c r="U26" s="17"/>
      <c r="V26" s="16">
        <f>V7+V12+V22</f>
        <v>4432928.84</v>
      </c>
    </row>
    <row r="29" spans="1:22">
      <c r="D29" s="4"/>
    </row>
  </sheetData>
  <mergeCells count="24">
    <mergeCell ref="A25:B25"/>
    <mergeCell ref="A26:B26"/>
    <mergeCell ref="A8:V8"/>
    <mergeCell ref="A4:V4"/>
    <mergeCell ref="A12:B12"/>
    <mergeCell ref="A13:V13"/>
    <mergeCell ref="A22:B22"/>
    <mergeCell ref="A23:V23"/>
    <mergeCell ref="V2:V3"/>
    <mergeCell ref="A7:B7"/>
    <mergeCell ref="J2:M2"/>
    <mergeCell ref="N2:Q2"/>
    <mergeCell ref="R2:U2"/>
    <mergeCell ref="A2:A3"/>
    <mergeCell ref="B2:B3"/>
    <mergeCell ref="C2:C3"/>
    <mergeCell ref="D2:D3"/>
    <mergeCell ref="E2:E3"/>
    <mergeCell ref="G2:G3"/>
    <mergeCell ref="A1:B1"/>
    <mergeCell ref="F1:J1"/>
    <mergeCell ref="H2:H3"/>
    <mergeCell ref="I2:I3"/>
    <mergeCell ref="F2:F3"/>
  </mergeCells>
  <pageMargins left="0.19685039370078741" right="0.15748031496062992" top="0.15748031496062992" bottom="0.15748031496062992" header="0.15748031496062992" footer="0.15748031496062992"/>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user3</cp:lastModifiedBy>
  <cp:lastPrinted>2020-07-30T13:29:59Z</cp:lastPrinted>
  <dcterms:created xsi:type="dcterms:W3CDTF">2020-07-26T18:38:43Z</dcterms:created>
  <dcterms:modified xsi:type="dcterms:W3CDTF">2020-07-30T13:30:07Z</dcterms:modified>
</cp:coreProperties>
</file>